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filterPrivacy="1" codeName="ThisWorkbook" autoCompressPictures="0"/>
  <xr:revisionPtr revIDLastSave="0" documentId="13_ncr:1_{AB7789A0-96A8-4A7F-B856-C007742D1079}" xr6:coauthVersionLast="45" xr6:coauthVersionMax="45" xr10:uidLastSave="{00000000-0000-0000-0000-000000000000}"/>
  <bookViews>
    <workbookView xWindow="-120" yWindow="-120" windowWidth="20730" windowHeight="11160" tabRatio="788" activeTab="2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<sst xmlns="http://schemas.openxmlformats.org/spreadsheetml/2006/main" count="82" uniqueCount="38">
  <si>
    <t>Sunday</t>
  </si>
  <si>
    <t>Notes</t>
  </si>
  <si>
    <t xml:space="preserve"> </t>
  </si>
  <si>
    <t>Calendar Settings</t>
  </si>
  <si>
    <t>Year</t>
  </si>
  <si>
    <t>Week Start</t>
  </si>
  <si>
    <t>Speaker-Pastor</t>
  </si>
  <si>
    <t>Speaker-Pastor    Potluck</t>
  </si>
  <si>
    <t>Prayer Group 7:00</t>
  </si>
  <si>
    <t>School Board 6;00   Church Board 7:00</t>
  </si>
  <si>
    <t>Adventurers 4:00   Pathfinders 5:30  Worship Practice 6:00</t>
  </si>
  <si>
    <t>Prayer Group 7:00  CACS Christmas Break</t>
  </si>
  <si>
    <t>CACS Christmas Break</t>
  </si>
  <si>
    <t>Financial Peace 6:00                Prayer Group 7:00</t>
  </si>
  <si>
    <t>Final Empire Seminar 6:00</t>
  </si>
  <si>
    <r>
      <t xml:space="preserve">Financial Peace 6:00                Prayer Group 7:00     </t>
    </r>
    <r>
      <rPr>
        <sz val="8"/>
        <color theme="1" tint="0.14999847407452621"/>
        <rFont val="Century Gothic"/>
        <family val="2"/>
        <scheme val="minor"/>
      </rPr>
      <t>MLK Day No School</t>
    </r>
  </si>
  <si>
    <t>Speaker-Pastor Clark</t>
  </si>
  <si>
    <t>Speaker-Pastor Clark          Potluck</t>
  </si>
  <si>
    <t>Financial Peace 6:00              Prayer Group 7:00</t>
  </si>
  <si>
    <t xml:space="preserve">Final Empire 6:00 </t>
  </si>
  <si>
    <t>Adventurers 4:00      Pathfinders 5:30    Worship Practice 6:00</t>
  </si>
  <si>
    <t>School Board 6:00    Church Board 7:00</t>
  </si>
  <si>
    <t>Speaker-       CACS International Food Fair</t>
  </si>
  <si>
    <t>District Sabbath at Nucla</t>
  </si>
  <si>
    <t>Speaker-</t>
  </si>
  <si>
    <t>No School</t>
  </si>
  <si>
    <t>Financial Peace 6:00              Prayer Group 7:00   No School</t>
  </si>
  <si>
    <t>Speaker-April Wright</t>
  </si>
  <si>
    <t>6:00 School Board   7:00 Church Board</t>
  </si>
  <si>
    <t>6:00 Financial Peace              7:00 prayer Group</t>
  </si>
  <si>
    <t>7:00 Prayer Group</t>
  </si>
  <si>
    <t>CACS Spring Break</t>
  </si>
  <si>
    <r>
      <t xml:space="preserve">6:00 Financial Peace              7:00 Prayer Group      </t>
    </r>
    <r>
      <rPr>
        <b/>
        <sz val="9"/>
        <color theme="9" tint="-0.249977111117893"/>
        <rFont val="Century Gothic"/>
        <family val="2"/>
        <scheme val="minor"/>
      </rPr>
      <t>CACS Spring Break</t>
    </r>
  </si>
  <si>
    <t>1:00 small group                   4:00 Adventurers                 5:30 Pathfinders                   6:00 Worship Team            7:00 small group</t>
  </si>
  <si>
    <r>
      <rPr>
        <b/>
        <sz val="9"/>
        <color theme="9" tint="-0.249977111117893"/>
        <rFont val="Century Gothic"/>
        <family val="2"/>
        <scheme val="minor"/>
      </rPr>
      <t>CACS Spring Break</t>
    </r>
    <r>
      <rPr>
        <sz val="9"/>
        <color theme="1" tint="0.14999847407452621"/>
        <rFont val="Century Gothic"/>
        <family val="2"/>
        <scheme val="minor"/>
      </rPr>
      <t xml:space="preserve">   1:00 small group     6:00 worship team  7:00 small group</t>
    </r>
  </si>
  <si>
    <t>7:00 Butler small group</t>
  </si>
  <si>
    <r>
      <t xml:space="preserve">CACS Spring Break             </t>
    </r>
    <r>
      <rPr>
        <sz val="10"/>
        <color theme="9" tint="-0.249977111117893"/>
        <rFont val="Century Gothic"/>
        <family val="2"/>
        <scheme val="minor"/>
      </rPr>
      <t xml:space="preserve"> </t>
    </r>
    <r>
      <rPr>
        <sz val="10"/>
        <rFont val="Century Gothic"/>
        <family val="2"/>
        <scheme val="minor"/>
      </rPr>
      <t>7:00  Butler small group</t>
    </r>
  </si>
  <si>
    <t>Speaker-LaVida Mission        potluck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</si>
</sst>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8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8"/>
      <color theme="1" tint="0.14999847407452621"/>
      <name val="Century Gothic"/>
      <family val="2"/>
      <scheme val="minor"/>
    </font>
    <font>
      <b/>
      <sz val="10"/>
      <color theme="9" tint="-0.249977111117893"/>
      <name val="Century Gothic"/>
      <family val="2"/>
      <scheme val="minor"/>
    </font>
    <font>
      <sz val="9"/>
      <color theme="1" tint="0.14999847407452621"/>
      <name val="Century Gothic"/>
      <family val="2"/>
      <scheme val="minor"/>
    </font>
    <font>
      <b/>
      <sz val="9"/>
      <color theme="9" tint="-0.249977111117893"/>
      <name val="Century Gothic"/>
      <family val="2"/>
      <scheme val="minor"/>
    </font>
    <font>
      <sz val="7"/>
      <color theme="1" tint="0.14999847407452621"/>
      <name val="Century Gothic"/>
      <family val="1"/>
      <scheme val="minor"/>
    </font>
    <font>
      <sz val="10"/>
      <color theme="9" tint="-0.249977111117893"/>
      <name val="Century Gothic"/>
      <family val="2"/>
      <scheme val="minor"/>
    </font>
    <font>
      <sz val="10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71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0" applyFont="1" applyFill="1" applyBorder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Fill="1" applyBorder="1" applyAlignment="1">
      <alignment horizontal="left" vertical="center" indent="1"/>
    </xf>
    <xf numFmtId="164" fontId="14" fillId="0" borderId="9" xfId="12" applyFont="1" applyFill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4" fontId="14" fillId="0" borderId="9" xfId="12" applyFont="1" applyFill="1" applyBorder="1" applyAlignment="1">
      <alignment horizontal="right" indent="1"/>
    </xf>
    <xf numFmtId="164" fontId="14" fillId="0" borderId="11" xfId="12" applyFont="1" applyFill="1" applyBorder="1" applyAlignment="1">
      <alignment horizontal="right" indent="1"/>
    </xf>
    <xf numFmtId="0" fontId="15" fillId="0" borderId="10" xfId="0" applyFont="1" applyFill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0" xfId="0" applyFont="1" applyFill="1" applyBorder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Fill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Fill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Fill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Fill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Fill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Fill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Fill="1" applyBorder="1" applyAlignment="1">
      <alignment horizontal="right" vertical="center" indent="1"/>
    </xf>
    <xf numFmtId="164" fontId="14" fillId="0" borderId="26" xfId="12" applyFont="1" applyFill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Fill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Fill="1" applyBorder="1" applyAlignment="1">
      <alignment horizontal="right" vertical="center" indent="1"/>
    </xf>
    <xf numFmtId="0" fontId="21" fillId="0" borderId="10" xfId="0" applyFont="1" applyFill="1" applyBorder="1" applyAlignment="1">
      <alignment horizontal="left" vertical="top" wrapText="1" indent="1"/>
    </xf>
    <xf numFmtId="0" fontId="22" fillId="0" borderId="15" xfId="0" applyFont="1" applyFill="1" applyBorder="1" applyAlignment="1">
      <alignment horizontal="left" vertical="top" wrapText="1" indent="1"/>
    </xf>
    <xf numFmtId="0" fontId="23" fillId="0" borderId="15" xfId="0" applyFont="1" applyFill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 applyAlignment="1">
      <alignment horizontal="left" vertical="top" wrapText="1" indent="1"/>
    </xf>
    <xf numFmtId="0" fontId="15" fillId="0" borderId="12" xfId="11" applyFont="1" applyFill="1" applyBorder="1" applyAlignment="1">
      <alignment horizontal="left" vertical="top" wrapText="1" indent="1"/>
    </xf>
    <xf numFmtId="0" fontId="16" fillId="6" borderId="0" xfId="15" applyFont="1" applyFill="1" applyBorder="1" applyAlignment="1">
      <alignment horizontal="center" vertical="center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 applyAlignment="1">
      <alignment horizontal="left" vertical="top" wrapText="1" indent="1"/>
    </xf>
    <xf numFmtId="0" fontId="15" fillId="0" borderId="17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 applyAlignment="1">
      <alignment horizontal="left" vertical="top" wrapText="1" indent="1"/>
    </xf>
    <xf numFmtId="0" fontId="15" fillId="0" borderId="23" xfId="11" applyFont="1" applyFill="1" applyBorder="1" applyAlignment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 applyAlignment="1">
      <alignment horizontal="left" vertical="top" wrapText="1" indent="1"/>
    </xf>
    <xf numFmtId="0" fontId="15" fillId="0" borderId="29" xfId="11" applyFont="1" applyFill="1" applyBorder="1" applyAlignment="1">
      <alignment horizontal="left" vertical="top" wrapText="1" indent="1"/>
    </xf>
    <xf numFmtId="0" fontId="25" fillId="0" borderId="15" xfId="0" applyFont="1" applyFill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hello-son.blogspot.com/2010/11/call-49-mother-mary.html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image" Target="../media/image1.jpeg"/><Relationship Id="rId5" Type="http://schemas.openxmlformats.org/officeDocument/2006/relationships/hyperlink" Target="http://serviciodelenguajeyliteratura.blogspot.com/2009/11/gentilicios-lista-de-paises-y-capitales.html" TargetMode="External"/><Relationship Id="rId4" Type="http://schemas.openxmlformats.org/officeDocument/2006/relationships/image" Target="../media/image5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lifeafteremptynest.com/2013/03/fridays-favorite-five.html" TargetMode="External"/><Relationship Id="rId2" Type="http://schemas.openxmlformats.org/officeDocument/2006/relationships/image" Target="../media/image7.jpg"/><Relationship Id="rId1" Type="http://schemas.openxmlformats.org/officeDocument/2006/relationships/image" Target="../media/image6.jpe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1194585</xdr:colOff>
      <xdr:row>3</xdr:row>
      <xdr:rowOff>38099</xdr:rowOff>
    </xdr:from>
    <xdr:to>
      <xdr:col>4</xdr:col>
      <xdr:colOff>1209675</xdr:colOff>
      <xdr:row>4</xdr:row>
      <xdr:rowOff>704350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81AC6A-22FD-4F18-BE6C-179C15662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3852060" y="1676399"/>
          <a:ext cx="1281915" cy="971051"/>
        </a:xfrm>
        <a:prstGeom prst="rect">
          <a:avLst/>
        </a:prstGeom>
      </xdr:spPr>
    </xdr:pic>
    <xdr:clientData/>
  </xdr:twoCellAnchor>
  <xdr:oneCellAnchor>
    <xdr:from>
      <xdr:col>3</xdr:col>
      <xdr:colOff>251275</xdr:colOff>
      <xdr:row>7</xdr:row>
      <xdr:rowOff>228963</xdr:rowOff>
    </xdr:from>
    <xdr:ext cx="205925" cy="23378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AAA97FD-5DA3-4306-840C-26BE699EA6CD}"/>
            </a:ext>
          </a:extLst>
        </xdr:cNvPr>
        <xdr:cNvSpPr txBox="1"/>
      </xdr:nvSpPr>
      <xdr:spPr>
        <a:xfrm>
          <a:off x="2908750" y="3886563"/>
          <a:ext cx="205925" cy="233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 editAs="oneCell">
    <xdr:from>
      <xdr:col>7</xdr:col>
      <xdr:colOff>676274</xdr:colOff>
      <xdr:row>8</xdr:row>
      <xdr:rowOff>171449</xdr:rowOff>
    </xdr:from>
    <xdr:to>
      <xdr:col>7</xdr:col>
      <xdr:colOff>1181099</xdr:colOff>
      <xdr:row>8</xdr:row>
      <xdr:rowOff>676274</xdr:rowOff>
    </xdr:to>
    <xdr:pic>
      <xdr:nvPicPr>
        <xdr:cNvPr id="7" name="Graphic 6" descr="Fork and knife">
          <a:extLst>
            <a:ext uri="{FF2B5EF4-FFF2-40B4-BE49-F238E27FC236}">
              <a16:creationId xmlns:a16="http://schemas.microsoft.com/office/drawing/2014/main" id="{F707081D-BAFC-4831-8149-813E861AA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8401049" y="4133849"/>
          <a:ext cx="504825" cy="504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714374</xdr:colOff>
      <xdr:row>8</xdr:row>
      <xdr:rowOff>152399</xdr:rowOff>
    </xdr:from>
    <xdr:to>
      <xdr:col>7</xdr:col>
      <xdr:colOff>1200149</xdr:colOff>
      <xdr:row>8</xdr:row>
      <xdr:rowOff>638174</xdr:rowOff>
    </xdr:to>
    <xdr:pic>
      <xdr:nvPicPr>
        <xdr:cNvPr id="4" name="Graphic 3" descr="Fork and knife">
          <a:extLst>
            <a:ext uri="{FF2B5EF4-FFF2-40B4-BE49-F238E27FC236}">
              <a16:creationId xmlns:a16="http://schemas.microsoft.com/office/drawing/2014/main" id="{E972372F-4586-43FD-A1C5-B40E0A95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39149" y="4114799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733424</xdr:colOff>
      <xdr:row>9</xdr:row>
      <xdr:rowOff>295274</xdr:rowOff>
    </xdr:from>
    <xdr:to>
      <xdr:col>7</xdr:col>
      <xdr:colOff>1152523</xdr:colOff>
      <xdr:row>10</xdr:row>
      <xdr:rowOff>409573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8474D3-B02C-447E-B064-F4500BCF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8458199" y="4962524"/>
          <a:ext cx="419099" cy="419099"/>
        </a:xfrm>
        <a:prstGeom prst="rect">
          <a:avLst/>
        </a:prstGeom>
      </xdr:spPr>
    </xdr:pic>
    <xdr:clientData/>
  </xdr:twoCellAnchor>
  <xdr:oneCellAnchor>
    <xdr:from>
      <xdr:col>7</xdr:col>
      <xdr:colOff>711230</xdr:colOff>
      <xdr:row>11</xdr:row>
      <xdr:rowOff>302606</xdr:rowOff>
    </xdr:from>
    <xdr:ext cx="536544" cy="23378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DC3D111-CE45-4E95-94C6-9D4FE7CEACC4}"/>
            </a:ext>
          </a:extLst>
        </xdr:cNvPr>
        <xdr:cNvSpPr txBox="1"/>
      </xdr:nvSpPr>
      <xdr:spPr>
        <a:xfrm>
          <a:off x="8436005" y="5979506"/>
          <a:ext cx="536544" cy="233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145872</xdr:colOff>
      <xdr:row>5</xdr:row>
      <xdr:rowOff>266700</xdr:rowOff>
    </xdr:from>
    <xdr:to>
      <xdr:col>1</xdr:col>
      <xdr:colOff>1257299</xdr:colOff>
      <xdr:row>6</xdr:row>
      <xdr:rowOff>666750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10797C-6663-4D14-B85C-3ABA660B3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269697" y="2914650"/>
          <a:ext cx="1111427" cy="704850"/>
        </a:xfrm>
        <a:prstGeom prst="rect">
          <a:avLst/>
        </a:prstGeom>
      </xdr:spPr>
    </xdr:pic>
    <xdr:clientData/>
  </xdr:twoCellAnchor>
  <xdr:oneCellAnchor>
    <xdr:from>
      <xdr:col>2</xdr:col>
      <xdr:colOff>712582</xdr:colOff>
      <xdr:row>14</xdr:row>
      <xdr:rowOff>672041</xdr:rowOff>
    </xdr:from>
    <xdr:ext cx="341688" cy="23378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80A4DA-440F-4DDB-865C-BFA65C0C4034}"/>
            </a:ext>
          </a:extLst>
        </xdr:cNvPr>
        <xdr:cNvSpPr txBox="1"/>
      </xdr:nvSpPr>
      <xdr:spPr>
        <a:xfrm>
          <a:off x="2103232" y="7663391"/>
          <a:ext cx="341688" cy="233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 editAs="oneCell">
    <xdr:from>
      <xdr:col>7</xdr:col>
      <xdr:colOff>628649</xdr:colOff>
      <xdr:row>6</xdr:row>
      <xdr:rowOff>152399</xdr:rowOff>
    </xdr:from>
    <xdr:to>
      <xdr:col>7</xdr:col>
      <xdr:colOff>1190624</xdr:colOff>
      <xdr:row>7</xdr:row>
      <xdr:rowOff>9524</xdr:rowOff>
    </xdr:to>
    <xdr:pic>
      <xdr:nvPicPr>
        <xdr:cNvPr id="7" name="Graphic 6" descr="Fork and knife">
          <a:extLst>
            <a:ext uri="{FF2B5EF4-FFF2-40B4-BE49-F238E27FC236}">
              <a16:creationId xmlns:a16="http://schemas.microsoft.com/office/drawing/2014/main" id="{BEAD26A5-AF34-4169-BAB2-18A65224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8353424" y="3105149"/>
          <a:ext cx="561975" cy="561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showRowColHeaders="0" topLeftCell="A7" zoomScaleNormal="100" workbookViewId="0">
      <selection activeCell="C13" sqref="C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2" width="12.25" style="2" customWidth="1"/>
    <col min="13" max="13" width="1.625" style="2" customWidth="1"/>
    <col min="14" max="16384" width="8.75" style="2"/>
  </cols>
  <sheetData>
    <row r="1" spans="1:12" ht="9" customHeight="1" x14ac:dyDescent="0.3">
      <c r="I1" s="2" t="s">
        <v>2</v>
      </c>
    </row>
    <row r="2" spans="1:12" ht="96" customHeight="1" x14ac:dyDescent="0.3">
      <c r="B2" s="49" t="str">
        <f>"January "&amp;CalendarYear</f>
        <v>January 2020</v>
      </c>
      <c r="C2" s="49"/>
      <c r="D2" s="49"/>
      <c r="E2" s="3"/>
      <c r="F2" s="3"/>
      <c r="G2" s="3"/>
      <c r="H2" s="4"/>
    </row>
    <row r="3" spans="1:12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  <c r="K3" s="54" t="s">
        <v>3</v>
      </c>
      <c r="L3" s="54"/>
    </row>
    <row r="4" spans="1:12" s="6" customFormat="1" ht="24" customHeight="1" x14ac:dyDescent="0.3">
      <c r="A4" s="5"/>
      <c r="B4" s="14">
        <f t="array" ref="B4:H4">DaysAndWeeks+DATE(CalendarYear,1,1)-WEEKDAY(DATE(CalendarYear,1,1),(WeekStart="Monday")+1)+1</f>
        <v>43828</v>
      </c>
      <c r="C4" s="14">
        <v>43829</v>
      </c>
      <c r="D4" s="14">
        <v>43830</v>
      </c>
      <c r="E4" s="14">
        <v>43831</v>
      </c>
      <c r="F4" s="14">
        <v>43832</v>
      </c>
      <c r="G4" s="14">
        <v>43833</v>
      </c>
      <c r="H4" s="15">
        <v>43834</v>
      </c>
      <c r="K4" s="20" t="s">
        <v>4</v>
      </c>
      <c r="L4" s="20" t="s">
        <v>5</v>
      </c>
    </row>
    <row r="5" spans="1:12" s="18" customFormat="1" ht="56.1" customHeight="1" x14ac:dyDescent="0.3">
      <c r="A5" s="17"/>
      <c r="B5" s="16"/>
      <c r="C5" s="16" t="s">
        <v>11</v>
      </c>
      <c r="D5" s="16" t="s">
        <v>12</v>
      </c>
      <c r="E5" s="16"/>
      <c r="F5" s="16" t="s">
        <v>12</v>
      </c>
      <c r="G5" s="16"/>
      <c r="H5" s="16" t="s">
        <v>6</v>
      </c>
      <c r="K5" s="21">
        <v>2020</v>
      </c>
      <c r="L5" s="21" t="s">
        <v>0</v>
      </c>
    </row>
    <row r="6" spans="1:12" s="6" customFormat="1" ht="24" customHeight="1" x14ac:dyDescent="0.3">
      <c r="A6" s="5"/>
      <c r="B6" s="8">
        <f t="array" ref="B6:H6">DaysAndWeeks+DATE(CalendarYear,1,1)-WEEKDAY(DATE(CalendarYear,1,1),(WeekStart="Monday")+1)+8</f>
        <v>43835</v>
      </c>
      <c r="C6" s="8">
        <v>43836</v>
      </c>
      <c r="D6" s="8">
        <v>43837</v>
      </c>
      <c r="E6" s="8">
        <v>43838</v>
      </c>
      <c r="F6" s="8">
        <v>43839</v>
      </c>
      <c r="G6" s="8">
        <v>43840</v>
      </c>
      <c r="H6" s="8">
        <v>43841</v>
      </c>
    </row>
    <row r="7" spans="1:12" s="18" customFormat="1" ht="56.1" customHeight="1" x14ac:dyDescent="0.3">
      <c r="A7" s="17"/>
      <c r="B7" s="19"/>
      <c r="C7" s="16" t="s">
        <v>8</v>
      </c>
      <c r="D7" s="19"/>
      <c r="E7" s="19" t="s">
        <v>10</v>
      </c>
      <c r="F7" s="19"/>
      <c r="G7" s="19"/>
      <c r="H7" s="19"/>
    </row>
    <row r="8" spans="1:12" s="6" customFormat="1" ht="24" customHeight="1" x14ac:dyDescent="0.3">
      <c r="A8" s="5"/>
      <c r="B8" s="7">
        <f t="array" ref="B8:H8">DaysAndWeeks+DATE(CalendarYear,1,1)-WEEKDAY(DATE(CalendarYear,1,1),(WeekStart="Monday")+1)+15</f>
        <v>43842</v>
      </c>
      <c r="C8" s="7">
        <v>43843</v>
      </c>
      <c r="D8" s="7">
        <v>43844</v>
      </c>
      <c r="E8" s="7">
        <v>43845</v>
      </c>
      <c r="F8" s="7">
        <v>43846</v>
      </c>
      <c r="G8" s="7">
        <v>43847</v>
      </c>
      <c r="H8" s="7">
        <v>43848</v>
      </c>
    </row>
    <row r="9" spans="1:12" s="18" customFormat="1" ht="56.1" customHeight="1" x14ac:dyDescent="0.3">
      <c r="A9" s="17"/>
      <c r="B9" s="16"/>
      <c r="C9" s="16" t="s">
        <v>8</v>
      </c>
      <c r="D9" s="16" t="s">
        <v>9</v>
      </c>
      <c r="E9" s="19" t="s">
        <v>10</v>
      </c>
      <c r="F9" s="16"/>
      <c r="G9" s="16"/>
      <c r="H9" s="16" t="s">
        <v>7</v>
      </c>
    </row>
    <row r="10" spans="1:12" s="6" customFormat="1" ht="24" customHeight="1" x14ac:dyDescent="0.3">
      <c r="A10" s="5"/>
      <c r="B10" s="8">
        <f t="array" ref="B10:H10">DaysAndWeeks+DATE(CalendarYear,1,1)-WEEKDAY(DATE(CalendarYear,1,1),(WeekStart="Monday")+1)+22</f>
        <v>43849</v>
      </c>
      <c r="C10" s="8">
        <v>43850</v>
      </c>
      <c r="D10" s="8">
        <v>43851</v>
      </c>
      <c r="E10" s="8">
        <v>43852</v>
      </c>
      <c r="F10" s="8">
        <v>43853</v>
      </c>
      <c r="G10" s="8">
        <v>43854</v>
      </c>
      <c r="H10" s="8">
        <v>43855</v>
      </c>
    </row>
    <row r="11" spans="1:12" s="18" customFormat="1" ht="56.1" customHeight="1" x14ac:dyDescent="0.3">
      <c r="A11" s="17"/>
      <c r="B11" s="19"/>
      <c r="C11" s="16" t="s">
        <v>15</v>
      </c>
      <c r="D11" s="19"/>
      <c r="E11" s="19" t="s">
        <v>10</v>
      </c>
      <c r="F11" s="19"/>
      <c r="G11" s="19"/>
      <c r="H11" s="19"/>
    </row>
    <row r="12" spans="1:12" s="6" customFormat="1" ht="24" customHeight="1" x14ac:dyDescent="0.3">
      <c r="A12" s="5"/>
      <c r="B12" s="7">
        <f t="array" ref="B12:H12">DaysAndWeeks+DATE(CalendarYear,1,1)-WEEKDAY(DATE(CalendarYear,1,1),(WeekStart="Monday")+1)+29</f>
        <v>43856</v>
      </c>
      <c r="C12" s="7">
        <v>43857</v>
      </c>
      <c r="D12" s="7">
        <v>43858</v>
      </c>
      <c r="E12" s="7">
        <v>43859</v>
      </c>
      <c r="F12" s="7">
        <v>43860</v>
      </c>
      <c r="G12" s="7">
        <v>43861</v>
      </c>
      <c r="H12" s="7">
        <v>43862</v>
      </c>
    </row>
    <row r="13" spans="1:12" s="18" customFormat="1" ht="56.1" customHeight="1" x14ac:dyDescent="0.3">
      <c r="A13" s="17"/>
      <c r="B13" s="16"/>
      <c r="C13" s="16" t="s">
        <v>13</v>
      </c>
      <c r="D13" s="16"/>
      <c r="E13" s="19" t="s">
        <v>10</v>
      </c>
      <c r="F13" s="16"/>
      <c r="G13" s="16" t="s">
        <v>14</v>
      </c>
      <c r="H13" s="16"/>
    </row>
    <row r="14" spans="1:12" s="6" customFormat="1" ht="24" customHeight="1" x14ac:dyDescent="0.3">
      <c r="A14" s="5"/>
      <c r="B14" s="8">
        <f t="array" ref="B14:C14">DaysAndWeeks+DATE(CalendarYear,1,1)-WEEKDAY(DATE(CalendarYear,1,1),(WeekStart="Monday")+1)+36</f>
        <v>43863</v>
      </c>
      <c r="C14" s="8">
        <v>43864</v>
      </c>
      <c r="D14" s="50" t="s">
        <v>1</v>
      </c>
      <c r="E14" s="50"/>
      <c r="F14" s="50"/>
      <c r="G14" s="50"/>
      <c r="H14" s="51"/>
    </row>
    <row r="15" spans="1:12" s="18" customFormat="1" ht="56.1" customHeight="1" x14ac:dyDescent="0.3">
      <c r="A15" s="17"/>
      <c r="B15" s="19"/>
      <c r="C15" s="19"/>
      <c r="D15" s="52"/>
      <c r="E15" s="52"/>
      <c r="F15" s="52"/>
      <c r="G15" s="52"/>
      <c r="H15" s="53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showErrorMessage="1" prompt="This row &amp; rows 7, 9, 11, 13, &amp; 15 are cells for entering daily notes related to the calendar day in the cell above." sqref="B5" xr:uid="{00000000-0002-0000-0000-000009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5" t="str">
        <f>"October "&amp;CalendarYear</f>
        <v>October 2020</v>
      </c>
      <c r="C2" s="65"/>
      <c r="D2" s="65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DaysAndWeeks+DATE(CalendarYear,10,1)-WEEKDAY(DATE(CalendarYear,10,1),(WeekStart="Monday")+1)+1</f>
        <v>44101</v>
      </c>
      <c r="C4" s="41">
        <v>44102</v>
      </c>
      <c r="D4" s="41">
        <v>44103</v>
      </c>
      <c r="E4" s="41">
        <v>44104</v>
      </c>
      <c r="F4" s="41">
        <v>44105</v>
      </c>
      <c r="G4" s="41">
        <v>44106</v>
      </c>
      <c r="H4" s="41">
        <v>44107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DaysAndWeeks+DATE(CalendarYear,10,1)-WEEKDAY(DATE(CalendarYear,10,1),(WeekStart="Monday")+1)+8</f>
        <v>44108</v>
      </c>
      <c r="C6" s="44">
        <v>44109</v>
      </c>
      <c r="D6" s="44">
        <v>44110</v>
      </c>
      <c r="E6" s="44">
        <v>44111</v>
      </c>
      <c r="F6" s="44">
        <v>44112</v>
      </c>
      <c r="G6" s="44">
        <v>44113</v>
      </c>
      <c r="H6" s="44">
        <v>44114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DaysAndWeeks+DATE(CalendarYear,10,1)-WEEKDAY(DATE(CalendarYear,10,1),(WeekStart="Monday")+1)+15</f>
        <v>44115</v>
      </c>
      <c r="C8" s="45">
        <v>44116</v>
      </c>
      <c r="D8" s="45">
        <v>44117</v>
      </c>
      <c r="E8" s="45">
        <v>44118</v>
      </c>
      <c r="F8" s="45">
        <v>44119</v>
      </c>
      <c r="G8" s="45">
        <v>44120</v>
      </c>
      <c r="H8" s="45">
        <v>44121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DaysAndWeeks+DATE(CalendarYear,10,1)-WEEKDAY(DATE(CalendarYear,10,1),(WeekStart="Monday")+1)+22</f>
        <v>44122</v>
      </c>
      <c r="C10" s="44">
        <v>44123</v>
      </c>
      <c r="D10" s="44">
        <v>44124</v>
      </c>
      <c r="E10" s="44">
        <v>44125</v>
      </c>
      <c r="F10" s="44">
        <v>44126</v>
      </c>
      <c r="G10" s="44">
        <v>44127</v>
      </c>
      <c r="H10" s="44">
        <v>44128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DaysAndWeeks+DATE(CalendarYear,10,1)-WEEKDAY(DATE(CalendarYear,10,1),(WeekStart="Monday")+1)+29</f>
        <v>44129</v>
      </c>
      <c r="C12" s="45">
        <v>44130</v>
      </c>
      <c r="D12" s="45">
        <v>44131</v>
      </c>
      <c r="E12" s="45">
        <v>44132</v>
      </c>
      <c r="F12" s="45">
        <v>44133</v>
      </c>
      <c r="G12" s="45">
        <v>44134</v>
      </c>
      <c r="H12" s="45">
        <v>44135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DaysAndWeeks+DATE(CalendarYear,10,1)-WEEKDAY(DATE(CalendarYear,10,1),(WeekStart="Monday")+1)+36</f>
        <v>44136</v>
      </c>
      <c r="C14" s="44">
        <v>44137</v>
      </c>
      <c r="D14" s="66" t="s">
        <v>1</v>
      </c>
      <c r="E14" s="66"/>
      <c r="F14" s="66"/>
      <c r="G14" s="66"/>
      <c r="H14" s="67"/>
    </row>
    <row r="15" spans="1:9" s="18" customFormat="1" ht="56.1" customHeight="1" x14ac:dyDescent="0.3">
      <c r="A15" s="17"/>
      <c r="B15" s="42"/>
      <c r="C15" s="42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5" t="str">
        <f>"November "&amp;CalendarYear</f>
        <v>November 2020</v>
      </c>
      <c r="C2" s="65"/>
      <c r="D2" s="65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DaysAndWeeks+DATE(CalendarYear,11,1)-WEEKDAY(DATE(CalendarYear,11,1),(WeekStart="Monday")+1)+1</f>
        <v>44136</v>
      </c>
      <c r="C4" s="41">
        <v>44137</v>
      </c>
      <c r="D4" s="41">
        <v>44138</v>
      </c>
      <c r="E4" s="41">
        <v>44139</v>
      </c>
      <c r="F4" s="41">
        <v>44140</v>
      </c>
      <c r="G4" s="41">
        <v>44141</v>
      </c>
      <c r="H4" s="41">
        <v>44142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DaysAndWeeks+DATE(CalendarYear,11,1)-WEEKDAY(DATE(CalendarYear,11,1),(WeekStart="Monday")+1)+8</f>
        <v>44143</v>
      </c>
      <c r="C6" s="44">
        <v>44144</v>
      </c>
      <c r="D6" s="44">
        <v>44145</v>
      </c>
      <c r="E6" s="44">
        <v>44146</v>
      </c>
      <c r="F6" s="44">
        <v>44147</v>
      </c>
      <c r="G6" s="44">
        <v>44148</v>
      </c>
      <c r="H6" s="44">
        <v>44149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DaysAndWeeks+DATE(CalendarYear,11,1)-WEEKDAY(DATE(CalendarYear,11,1),(WeekStart="Monday")+1)+15</f>
        <v>44150</v>
      </c>
      <c r="C8" s="45">
        <v>44151</v>
      </c>
      <c r="D8" s="45">
        <v>44152</v>
      </c>
      <c r="E8" s="45">
        <v>44153</v>
      </c>
      <c r="F8" s="45">
        <v>44154</v>
      </c>
      <c r="G8" s="45">
        <v>44155</v>
      </c>
      <c r="H8" s="45">
        <v>44156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DaysAndWeeks+DATE(CalendarYear,11,1)-WEEKDAY(DATE(CalendarYear,11,1),(WeekStart="Monday")+1)+22</f>
        <v>44157</v>
      </c>
      <c r="C10" s="44">
        <v>44158</v>
      </c>
      <c r="D10" s="44">
        <v>44159</v>
      </c>
      <c r="E10" s="44">
        <v>44160</v>
      </c>
      <c r="F10" s="44">
        <v>44161</v>
      </c>
      <c r="G10" s="44">
        <v>44162</v>
      </c>
      <c r="H10" s="44">
        <v>44163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DaysAndWeeks+DATE(CalendarYear,11,1)-WEEKDAY(DATE(CalendarYear,11,1),(WeekStart="Monday")+1)+29</f>
        <v>44164</v>
      </c>
      <c r="C12" s="45">
        <v>44165</v>
      </c>
      <c r="D12" s="45">
        <v>44166</v>
      </c>
      <c r="E12" s="45">
        <v>44167</v>
      </c>
      <c r="F12" s="45">
        <v>44168</v>
      </c>
      <c r="G12" s="45">
        <v>44169</v>
      </c>
      <c r="H12" s="45">
        <v>44170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DaysAndWeeks+DATE(CalendarYear,11,1)-WEEKDAY(DATE(CalendarYear,11,1),(WeekStart="Monday")+1)+36</f>
        <v>44171</v>
      </c>
      <c r="C14" s="44">
        <v>44172</v>
      </c>
      <c r="D14" s="66" t="s">
        <v>1</v>
      </c>
      <c r="E14" s="66"/>
      <c r="F14" s="66"/>
      <c r="G14" s="66"/>
      <c r="H14" s="67"/>
    </row>
    <row r="15" spans="1:9" s="18" customFormat="1" ht="56.1" customHeight="1" x14ac:dyDescent="0.3">
      <c r="A15" s="17"/>
      <c r="B15" s="42"/>
      <c r="C15" s="42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49" t="str">
        <f>"December "&amp;CalendarYear</f>
        <v>December 2020</v>
      </c>
      <c r="C2" s="49"/>
      <c r="D2" s="49"/>
      <c r="E2" s="3"/>
      <c r="F2" s="3"/>
      <c r="G2" s="3"/>
      <c r="H2" s="4"/>
    </row>
    <row r="3" spans="1:9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x14ac:dyDescent="0.3">
      <c r="A4" s="5"/>
      <c r="B4" s="14">
        <f t="array" ref="B4:H4">DaysAndWeeks+DATE(CalendarYear,12,1)-WEEKDAY(DATE(CalendarYear,12,1),(WeekStart="Monday")+1)+1</f>
        <v>44164</v>
      </c>
      <c r="C4" s="14">
        <v>44165</v>
      </c>
      <c r="D4" s="14">
        <v>44166</v>
      </c>
      <c r="E4" s="14">
        <v>44167</v>
      </c>
      <c r="F4" s="14">
        <v>44168</v>
      </c>
      <c r="G4" s="14">
        <v>44169</v>
      </c>
      <c r="H4" s="15">
        <v>44170</v>
      </c>
    </row>
    <row r="5" spans="1:9" s="18" customFormat="1" ht="56.1" customHeight="1" x14ac:dyDescent="0.3">
      <c r="A5" s="17"/>
      <c r="B5" s="16"/>
      <c r="C5" s="16"/>
      <c r="D5" s="16"/>
      <c r="E5" s="16"/>
      <c r="F5" s="16"/>
      <c r="G5" s="16"/>
      <c r="H5" s="16"/>
    </row>
    <row r="6" spans="1:9" s="6" customFormat="1" ht="24" customHeight="1" x14ac:dyDescent="0.3">
      <c r="A6" s="5"/>
      <c r="B6" s="8">
        <f t="array" ref="B6:H6">DaysAndWeeks+DATE(CalendarYear,12,1)-WEEKDAY(DATE(CalendarYear,12,1),(WeekStart="Monday")+1)+8</f>
        <v>44171</v>
      </c>
      <c r="C6" s="8">
        <v>44172</v>
      </c>
      <c r="D6" s="8">
        <v>44173</v>
      </c>
      <c r="E6" s="8">
        <v>44174</v>
      </c>
      <c r="F6" s="8">
        <v>44175</v>
      </c>
      <c r="G6" s="8">
        <v>44176</v>
      </c>
      <c r="H6" s="8">
        <v>44177</v>
      </c>
    </row>
    <row r="7" spans="1:9" s="18" customFormat="1" ht="56.1" customHeight="1" x14ac:dyDescent="0.3">
      <c r="A7" s="17"/>
      <c r="B7" s="19"/>
      <c r="C7" s="19"/>
      <c r="D7" s="19"/>
      <c r="E7" s="19"/>
      <c r="F7" s="19"/>
      <c r="G7" s="19"/>
      <c r="H7" s="19"/>
    </row>
    <row r="8" spans="1:9" s="6" customFormat="1" ht="24" customHeight="1" x14ac:dyDescent="0.3">
      <c r="A8" s="5"/>
      <c r="B8" s="7">
        <f t="array" ref="B8:H8">DaysAndWeeks+DATE(CalendarYear,12,1)-WEEKDAY(DATE(CalendarYear,12,1),(WeekStart="Monday")+1)+15</f>
        <v>44178</v>
      </c>
      <c r="C8" s="7">
        <v>44179</v>
      </c>
      <c r="D8" s="7">
        <v>44180</v>
      </c>
      <c r="E8" s="7">
        <v>44181</v>
      </c>
      <c r="F8" s="7">
        <v>44182</v>
      </c>
      <c r="G8" s="7">
        <v>44183</v>
      </c>
      <c r="H8" s="7">
        <v>44184</v>
      </c>
    </row>
    <row r="9" spans="1:9" s="18" customFormat="1" ht="56.1" customHeight="1" x14ac:dyDescent="0.3">
      <c r="A9" s="17"/>
      <c r="B9" s="16"/>
      <c r="C9" s="16"/>
      <c r="D9" s="16"/>
      <c r="E9" s="16"/>
      <c r="F9" s="16"/>
      <c r="G9" s="16"/>
      <c r="H9" s="16"/>
    </row>
    <row r="10" spans="1:9" s="6" customFormat="1" ht="24" customHeight="1" x14ac:dyDescent="0.3">
      <c r="A10" s="5"/>
      <c r="B10" s="8">
        <f t="array" ref="B10:H10">DaysAndWeeks+DATE(CalendarYear,12,1)-WEEKDAY(DATE(CalendarYear,12,1),(WeekStart="Monday")+1)+22</f>
        <v>44185</v>
      </c>
      <c r="C10" s="8">
        <v>44186</v>
      </c>
      <c r="D10" s="8">
        <v>44187</v>
      </c>
      <c r="E10" s="8">
        <v>44188</v>
      </c>
      <c r="F10" s="8">
        <v>44189</v>
      </c>
      <c r="G10" s="8">
        <v>44190</v>
      </c>
      <c r="H10" s="8">
        <v>44191</v>
      </c>
    </row>
    <row r="11" spans="1:9" s="18" customFormat="1" ht="56.1" customHeight="1" x14ac:dyDescent="0.3">
      <c r="A11" s="17"/>
      <c r="B11" s="19"/>
      <c r="C11" s="19"/>
      <c r="D11" s="19"/>
      <c r="E11" s="19"/>
      <c r="F11" s="19"/>
      <c r="G11" s="19"/>
      <c r="H11" s="19"/>
    </row>
    <row r="12" spans="1:9" s="6" customFormat="1" ht="24" customHeight="1" x14ac:dyDescent="0.3">
      <c r="A12" s="5"/>
      <c r="B12" s="7">
        <f t="array" ref="B12:H12">DaysAndWeeks+DATE(CalendarYear,12,1)-WEEKDAY(DATE(CalendarYear,12,1),(WeekStart="Monday")+1)+29</f>
        <v>44192</v>
      </c>
      <c r="C12" s="7">
        <v>44193</v>
      </c>
      <c r="D12" s="7">
        <v>44194</v>
      </c>
      <c r="E12" s="7">
        <v>44195</v>
      </c>
      <c r="F12" s="7">
        <v>44196</v>
      </c>
      <c r="G12" s="7">
        <v>44197</v>
      </c>
      <c r="H12" s="7">
        <v>44198</v>
      </c>
    </row>
    <row r="13" spans="1:9" s="18" customFormat="1" ht="56.1" customHeight="1" x14ac:dyDescent="0.3">
      <c r="A13" s="17"/>
      <c r="B13" s="16"/>
      <c r="C13" s="16"/>
      <c r="D13" s="16"/>
      <c r="E13" s="16"/>
      <c r="F13" s="16"/>
      <c r="G13" s="16"/>
      <c r="H13" s="16"/>
    </row>
    <row r="14" spans="1:9" s="6" customFormat="1" ht="24" customHeight="1" x14ac:dyDescent="0.3">
      <c r="A14" s="5"/>
      <c r="B14" s="8">
        <f t="array" ref="B14:C14">DaysAndWeeks+DATE(CalendarYear,12,1)-WEEKDAY(DATE(CalendarYear,12,1),(WeekStart="Monday")+1)+36</f>
        <v>44199</v>
      </c>
      <c r="C14" s="8">
        <v>44200</v>
      </c>
      <c r="D14" s="50" t="s">
        <v>1</v>
      </c>
      <c r="E14" s="50"/>
      <c r="F14" s="50"/>
      <c r="G14" s="50"/>
      <c r="H14" s="51"/>
    </row>
    <row r="15" spans="1:9" s="18" customFormat="1" ht="56.1" customHeight="1" x14ac:dyDescent="0.3">
      <c r="A15" s="17"/>
      <c r="B15" s="19"/>
      <c r="C15" s="19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showRowColHeaders="0" topLeftCell="A7" zoomScaleNormal="100" workbookViewId="0">
      <selection activeCell="M8" sqref="M8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49" t="str">
        <f>"February "&amp;CalendarYear</f>
        <v>February 2020</v>
      </c>
      <c r="C2" s="49"/>
      <c r="D2" s="49"/>
      <c r="E2" s="3"/>
      <c r="F2" s="3"/>
      <c r="G2" s="3"/>
      <c r="H2" s="4"/>
    </row>
    <row r="3" spans="1:9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x14ac:dyDescent="0.3">
      <c r="A4" s="5"/>
      <c r="B4" s="14">
        <f t="array" ref="B4:H4">DaysAndWeeks+DATE(CalendarYear,2,1)-WEEKDAY(DATE(CalendarYear,2,1),(WeekStart="Monday")+1)+1</f>
        <v>43856</v>
      </c>
      <c r="C4" s="14">
        <v>43857</v>
      </c>
      <c r="D4" s="14">
        <v>43858</v>
      </c>
      <c r="E4" s="14">
        <v>43859</v>
      </c>
      <c r="F4" s="14">
        <v>43860</v>
      </c>
      <c r="G4" s="14">
        <v>43861</v>
      </c>
      <c r="H4" s="15">
        <v>43862</v>
      </c>
    </row>
    <row r="5" spans="1:9" s="18" customFormat="1" ht="56.1" customHeight="1" x14ac:dyDescent="0.3">
      <c r="A5" s="17"/>
      <c r="B5" s="16"/>
      <c r="C5" s="16" t="s">
        <v>18</v>
      </c>
      <c r="D5" s="16"/>
      <c r="E5" s="46" t="s">
        <v>20</v>
      </c>
      <c r="F5" s="16"/>
      <c r="G5" s="16" t="s">
        <v>19</v>
      </c>
      <c r="H5" s="16" t="s">
        <v>16</v>
      </c>
    </row>
    <row r="6" spans="1:9" s="6" customFormat="1" ht="24" customHeight="1" x14ac:dyDescent="0.3">
      <c r="A6" s="5"/>
      <c r="B6" s="8">
        <f t="array" ref="B6:H6">DaysAndWeeks+DATE(CalendarYear,2,1)-WEEKDAY(DATE(CalendarYear,2,1),(WeekStart="Monday")+1)+8</f>
        <v>43863</v>
      </c>
      <c r="C6" s="8">
        <v>43864</v>
      </c>
      <c r="D6" s="8">
        <v>43865</v>
      </c>
      <c r="E6" s="8">
        <v>43866</v>
      </c>
      <c r="F6" s="8">
        <v>43867</v>
      </c>
      <c r="G6" s="8">
        <v>43868</v>
      </c>
      <c r="H6" s="8">
        <v>43869</v>
      </c>
    </row>
    <row r="7" spans="1:9" s="18" customFormat="1" ht="56.1" customHeight="1" x14ac:dyDescent="0.3">
      <c r="A7" s="17"/>
      <c r="B7" s="19"/>
      <c r="C7" s="16" t="s">
        <v>18</v>
      </c>
      <c r="D7" s="19"/>
      <c r="E7" s="46" t="s">
        <v>20</v>
      </c>
      <c r="F7" s="19" t="s">
        <v>25</v>
      </c>
      <c r="G7" s="16" t="s">
        <v>19</v>
      </c>
      <c r="H7" s="19" t="s">
        <v>24</v>
      </c>
    </row>
    <row r="8" spans="1:9" s="6" customFormat="1" ht="24" customHeight="1" x14ac:dyDescent="0.3">
      <c r="A8" s="5"/>
      <c r="B8" s="7">
        <f t="array" ref="B8:H8">DaysAndWeeks+DATE(CalendarYear,2,1)-WEEKDAY(DATE(CalendarYear,2,1),(WeekStart="Monday")+1)+15</f>
        <v>43870</v>
      </c>
      <c r="C8" s="7">
        <v>43871</v>
      </c>
      <c r="D8" s="7">
        <v>43872</v>
      </c>
      <c r="E8" s="7">
        <v>43873</v>
      </c>
      <c r="F8" s="7">
        <v>43874</v>
      </c>
      <c r="G8" s="7">
        <v>43875</v>
      </c>
      <c r="H8" s="7">
        <v>43876</v>
      </c>
    </row>
    <row r="9" spans="1:9" s="18" customFormat="1" ht="56.1" customHeight="1" x14ac:dyDescent="0.3">
      <c r="A9" s="17"/>
      <c r="B9" s="16"/>
      <c r="C9" s="16" t="s">
        <v>18</v>
      </c>
      <c r="D9" s="16" t="s">
        <v>21</v>
      </c>
      <c r="E9" s="46" t="s">
        <v>20</v>
      </c>
      <c r="F9" s="16"/>
      <c r="G9" s="16" t="s">
        <v>19</v>
      </c>
      <c r="H9" s="16" t="s">
        <v>17</v>
      </c>
    </row>
    <row r="10" spans="1:9" s="6" customFormat="1" ht="24" customHeight="1" x14ac:dyDescent="0.3">
      <c r="A10" s="5"/>
      <c r="B10" s="8">
        <f t="array" ref="B10:H10">DaysAndWeeks+DATE(CalendarYear,2,1)-WEEKDAY(DATE(CalendarYear,2,1),(WeekStart="Monday")+1)+22</f>
        <v>43877</v>
      </c>
      <c r="C10" s="8">
        <v>43878</v>
      </c>
      <c r="D10" s="8">
        <v>43879</v>
      </c>
      <c r="E10" s="8">
        <v>43880</v>
      </c>
      <c r="F10" s="8">
        <v>43881</v>
      </c>
      <c r="G10" s="8">
        <v>43882</v>
      </c>
      <c r="H10" s="8">
        <v>43883</v>
      </c>
    </row>
    <row r="11" spans="1:9" s="18" customFormat="1" ht="56.1" customHeight="1" x14ac:dyDescent="0.3">
      <c r="A11" s="17"/>
      <c r="B11" s="19"/>
      <c r="C11" s="16" t="s">
        <v>26</v>
      </c>
      <c r="D11" s="19"/>
      <c r="E11" s="46" t="s">
        <v>20</v>
      </c>
      <c r="F11" s="19"/>
      <c r="G11" s="19"/>
      <c r="H11" s="19" t="s">
        <v>22</v>
      </c>
    </row>
    <row r="12" spans="1:9" s="6" customFormat="1" ht="24" customHeight="1" x14ac:dyDescent="0.3">
      <c r="A12" s="5"/>
      <c r="B12" s="7">
        <f t="array" ref="B12:H12">DaysAndWeeks+DATE(CalendarYear,2,1)-WEEKDAY(DATE(CalendarYear,2,1),(WeekStart="Monday")+1)+29</f>
        <v>43884</v>
      </c>
      <c r="C12" s="7">
        <v>43885</v>
      </c>
      <c r="D12" s="7">
        <v>43886</v>
      </c>
      <c r="E12" s="7">
        <v>43887</v>
      </c>
      <c r="F12" s="7">
        <v>43888</v>
      </c>
      <c r="G12" s="7">
        <v>43889</v>
      </c>
      <c r="H12" s="7">
        <v>43890</v>
      </c>
    </row>
    <row r="13" spans="1:9" s="18" customFormat="1" ht="56.1" customHeight="1" x14ac:dyDescent="0.3">
      <c r="A13" s="17"/>
      <c r="B13" s="16"/>
      <c r="C13" s="16" t="s">
        <v>18</v>
      </c>
      <c r="D13" s="16"/>
      <c r="E13" s="46" t="s">
        <v>20</v>
      </c>
      <c r="F13" s="16"/>
      <c r="G13" s="16"/>
      <c r="H13" s="16" t="s">
        <v>23</v>
      </c>
    </row>
    <row r="14" spans="1:9" s="6" customFormat="1" ht="24" customHeight="1" x14ac:dyDescent="0.3">
      <c r="A14" s="5"/>
      <c r="B14" s="8">
        <f t="array" ref="B14:C14">DaysAndWeeks+DATE(CalendarYear,2,1)-WEEKDAY(DATE(CalendarYear,2,1),(WeekStart="Monday")+1)+36</f>
        <v>43891</v>
      </c>
      <c r="C14" s="8">
        <v>43892</v>
      </c>
      <c r="D14" s="50" t="s">
        <v>1</v>
      </c>
      <c r="E14" s="50"/>
      <c r="F14" s="50"/>
      <c r="G14" s="50"/>
      <c r="H14" s="51"/>
    </row>
    <row r="15" spans="1:9" s="18" customFormat="1" ht="56.1" customHeight="1" x14ac:dyDescent="0.3">
      <c r="A15" s="17"/>
      <c r="B15" s="19"/>
      <c r="C15" s="19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showRowColHeaders="0" tabSelected="1" topLeftCell="A4" zoomScaleNormal="100" workbookViewId="0">
      <selection activeCell="J7" sqref="J7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5" t="str">
        <f>"March "&amp;CalendarYear</f>
        <v>March 2020</v>
      </c>
      <c r="C2" s="55"/>
      <c r="D2" s="55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DaysAndWeeks+DATE(CalendarYear,3,1)-WEEKDAY(DATE(CalendarYear,3,1),(WeekStart="Monday")+1)+1</f>
        <v>43891</v>
      </c>
      <c r="C4" s="28">
        <v>43892</v>
      </c>
      <c r="D4" s="28">
        <v>43893</v>
      </c>
      <c r="E4" s="28">
        <v>43894</v>
      </c>
      <c r="F4" s="28">
        <v>43895</v>
      </c>
      <c r="G4" s="28">
        <v>43896</v>
      </c>
      <c r="H4" s="28">
        <v>43897</v>
      </c>
    </row>
    <row r="5" spans="1:9" s="18" customFormat="1" ht="56.1" customHeight="1" x14ac:dyDescent="0.3">
      <c r="A5" s="17"/>
      <c r="B5" s="30"/>
      <c r="C5" s="30" t="s">
        <v>29</v>
      </c>
      <c r="D5" s="30"/>
      <c r="E5" s="70" t="s">
        <v>33</v>
      </c>
      <c r="F5" s="30" t="s">
        <v>35</v>
      </c>
      <c r="G5" s="30"/>
      <c r="H5" s="30" t="s">
        <v>6</v>
      </c>
    </row>
    <row r="6" spans="1:9" s="6" customFormat="1" ht="24" customHeight="1" x14ac:dyDescent="0.3">
      <c r="A6" s="5"/>
      <c r="B6" s="31">
        <f t="array" ref="B6:H6">DaysAndWeeks+DATE(CalendarYear,3,1)-WEEKDAY(DATE(CalendarYear,3,1),(WeekStart="Monday")+1)+8</f>
        <v>43898</v>
      </c>
      <c r="C6" s="31">
        <v>43899</v>
      </c>
      <c r="D6" s="31">
        <v>43900</v>
      </c>
      <c r="E6" s="31">
        <v>43901</v>
      </c>
      <c r="F6" s="31">
        <v>43902</v>
      </c>
      <c r="G6" s="31">
        <v>43903</v>
      </c>
      <c r="H6" s="31">
        <v>43904</v>
      </c>
    </row>
    <row r="7" spans="1:9" s="18" customFormat="1" ht="56.1" customHeight="1" x14ac:dyDescent="0.3">
      <c r="A7" s="17"/>
      <c r="B7" s="29"/>
      <c r="C7" s="30" t="s">
        <v>29</v>
      </c>
      <c r="D7" s="29" t="s">
        <v>28</v>
      </c>
      <c r="E7" s="70" t="s">
        <v>33</v>
      </c>
      <c r="F7" s="30" t="s">
        <v>35</v>
      </c>
      <c r="G7" s="29"/>
      <c r="H7" s="29" t="s">
        <v>37</v>
      </c>
    </row>
    <row r="8" spans="1:9" s="6" customFormat="1" ht="24" customHeight="1" x14ac:dyDescent="0.3">
      <c r="A8" s="5"/>
      <c r="B8" s="32">
        <f t="array" ref="B8:H8">DaysAndWeeks+DATE(CalendarYear,3,1)-WEEKDAY(DATE(CalendarYear,3,1),(WeekStart="Monday")+1)+15</f>
        <v>43905</v>
      </c>
      <c r="C8" s="32">
        <v>43906</v>
      </c>
      <c r="D8" s="32">
        <v>43907</v>
      </c>
      <c r="E8" s="32">
        <v>43908</v>
      </c>
      <c r="F8" s="32">
        <v>43909</v>
      </c>
      <c r="G8" s="32">
        <v>43910</v>
      </c>
      <c r="H8" s="32">
        <v>43911</v>
      </c>
    </row>
    <row r="9" spans="1:9" s="18" customFormat="1" ht="56.1" customHeight="1" x14ac:dyDescent="0.3">
      <c r="A9" s="17"/>
      <c r="B9" s="30"/>
      <c r="C9" s="48" t="s">
        <v>32</v>
      </c>
      <c r="D9" s="47" t="s">
        <v>31</v>
      </c>
      <c r="E9" s="48" t="s">
        <v>34</v>
      </c>
      <c r="F9" s="47" t="s">
        <v>36</v>
      </c>
      <c r="G9" s="30"/>
      <c r="H9" s="30" t="s">
        <v>6</v>
      </c>
    </row>
    <row r="10" spans="1:9" s="6" customFormat="1" ht="24" customHeight="1" x14ac:dyDescent="0.3">
      <c r="A10" s="5"/>
      <c r="B10" s="31">
        <f t="array" ref="B10:H10">DaysAndWeeks+DATE(CalendarYear,3,1)-WEEKDAY(DATE(CalendarYear,3,1),(WeekStart="Monday")+1)+22</f>
        <v>43912</v>
      </c>
      <c r="C10" s="31">
        <v>43913</v>
      </c>
      <c r="D10" s="31">
        <v>43914</v>
      </c>
      <c r="E10" s="31">
        <v>43915</v>
      </c>
      <c r="F10" s="31">
        <v>43916</v>
      </c>
      <c r="G10" s="31">
        <v>43917</v>
      </c>
      <c r="H10" s="31">
        <v>43918</v>
      </c>
    </row>
    <row r="11" spans="1:9" s="18" customFormat="1" ht="56.1" customHeight="1" x14ac:dyDescent="0.3">
      <c r="A11" s="17"/>
      <c r="B11" s="29"/>
      <c r="C11" s="30" t="s">
        <v>30</v>
      </c>
      <c r="D11" s="29"/>
      <c r="E11" s="70" t="s">
        <v>33</v>
      </c>
      <c r="F11" s="30" t="s">
        <v>35</v>
      </c>
      <c r="G11" s="29"/>
      <c r="H11" s="29" t="s">
        <v>27</v>
      </c>
    </row>
    <row r="12" spans="1:9" s="6" customFormat="1" ht="24" customHeight="1" x14ac:dyDescent="0.3">
      <c r="A12" s="5"/>
      <c r="B12" s="32">
        <f t="array" ref="B12:H12">DaysAndWeeks+DATE(CalendarYear,3,1)-WEEKDAY(DATE(CalendarYear,3,1),(WeekStart="Monday")+1)+29</f>
        <v>43919</v>
      </c>
      <c r="C12" s="32">
        <v>43920</v>
      </c>
      <c r="D12" s="32">
        <v>43921</v>
      </c>
      <c r="E12" s="32">
        <v>43922</v>
      </c>
      <c r="F12" s="32">
        <v>43923</v>
      </c>
      <c r="G12" s="32">
        <v>43924</v>
      </c>
      <c r="H12" s="32">
        <v>43925</v>
      </c>
    </row>
    <row r="13" spans="1:9" s="18" customFormat="1" ht="56.1" customHeight="1" x14ac:dyDescent="0.3">
      <c r="A13" s="17"/>
      <c r="B13" s="30"/>
      <c r="C13" s="30" t="s">
        <v>30</v>
      </c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DaysAndWeeks+DATE(CalendarYear,3,1)-WEEKDAY(DATE(CalendarYear,3,1),(WeekStart="Monday")+1)+36</f>
        <v>43926</v>
      </c>
      <c r="C14" s="31">
        <v>43927</v>
      </c>
      <c r="D14" s="56" t="s">
        <v>1</v>
      </c>
      <c r="E14" s="56"/>
      <c r="F14" s="56"/>
      <c r="G14" s="56"/>
      <c r="H14" s="57"/>
    </row>
    <row r="15" spans="1:9" s="18" customFormat="1" ht="56.1" customHeight="1" x14ac:dyDescent="0.3">
      <c r="A15" s="17"/>
      <c r="B15" s="29"/>
      <c r="C15" s="29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scale="96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5" t="str">
        <f>"April "&amp;CalendarYear</f>
        <v>April 2020</v>
      </c>
      <c r="C2" s="55"/>
      <c r="D2" s="55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DaysAndWeeks+DATE(CalendarYear,4,1)-WEEKDAY(DATE(CalendarYear,4,1),(WeekStart="Monday")+1)+1</f>
        <v>43919</v>
      </c>
      <c r="C4" s="28">
        <v>43920</v>
      </c>
      <c r="D4" s="28">
        <v>43921</v>
      </c>
      <c r="E4" s="28">
        <v>43922</v>
      </c>
      <c r="F4" s="28">
        <v>43923</v>
      </c>
      <c r="G4" s="28">
        <v>43924</v>
      </c>
      <c r="H4" s="28">
        <v>43925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DaysAndWeeks+DATE(CalendarYear,4,1)-WEEKDAY(DATE(CalendarYear,4,1),(WeekStart="Monday")+1)+8</f>
        <v>43926</v>
      </c>
      <c r="C6" s="31">
        <v>43927</v>
      </c>
      <c r="D6" s="31">
        <v>43928</v>
      </c>
      <c r="E6" s="31">
        <v>43929</v>
      </c>
      <c r="F6" s="31">
        <v>43930</v>
      </c>
      <c r="G6" s="31">
        <v>43931</v>
      </c>
      <c r="H6" s="31">
        <v>43932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DaysAndWeeks+DATE(CalendarYear,4,1)-WEEKDAY(DATE(CalendarYear,4,1),(WeekStart="Monday")+1)+15</f>
        <v>43933</v>
      </c>
      <c r="C8" s="32">
        <v>43934</v>
      </c>
      <c r="D8" s="32">
        <v>43935</v>
      </c>
      <c r="E8" s="32">
        <v>43936</v>
      </c>
      <c r="F8" s="32">
        <v>43937</v>
      </c>
      <c r="G8" s="32">
        <v>43938</v>
      </c>
      <c r="H8" s="32">
        <v>43939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DaysAndWeeks+DATE(CalendarYear,4,1)-WEEKDAY(DATE(CalendarYear,4,1),(WeekStart="Monday")+1)+22</f>
        <v>43940</v>
      </c>
      <c r="C10" s="31">
        <v>43941</v>
      </c>
      <c r="D10" s="31">
        <v>43942</v>
      </c>
      <c r="E10" s="31">
        <v>43943</v>
      </c>
      <c r="F10" s="31">
        <v>43944</v>
      </c>
      <c r="G10" s="31">
        <v>43945</v>
      </c>
      <c r="H10" s="31">
        <v>43946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DaysAndWeeks+DATE(CalendarYear,4,1)-WEEKDAY(DATE(CalendarYear,4,1),(WeekStart="Monday")+1)+29</f>
        <v>43947</v>
      </c>
      <c r="C12" s="32">
        <v>43948</v>
      </c>
      <c r="D12" s="32">
        <v>43949</v>
      </c>
      <c r="E12" s="32">
        <v>43950</v>
      </c>
      <c r="F12" s="32">
        <v>43951</v>
      </c>
      <c r="G12" s="32">
        <v>43952</v>
      </c>
      <c r="H12" s="32">
        <v>43953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DaysAndWeeks+DATE(CalendarYear,4,1)-WEEKDAY(DATE(CalendarYear,4,1),(WeekStart="Monday")+1)+36</f>
        <v>43954</v>
      </c>
      <c r="C14" s="31">
        <v>43955</v>
      </c>
      <c r="D14" s="56" t="s">
        <v>1</v>
      </c>
      <c r="E14" s="56"/>
      <c r="F14" s="56"/>
      <c r="G14" s="56"/>
      <c r="H14" s="57"/>
    </row>
    <row r="15" spans="1:9" s="18" customFormat="1" ht="56.1" customHeight="1" x14ac:dyDescent="0.3">
      <c r="A15" s="17"/>
      <c r="B15" s="29"/>
      <c r="C15" s="29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5" t="str">
        <f>"May "&amp;CalendarYear</f>
        <v>May 2020</v>
      </c>
      <c r="C2" s="55"/>
      <c r="D2" s="55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DaysAndWeeks+DATE(CalendarYear,5,1)-WEEKDAY(DATE(CalendarYear,5,1),(WeekStart="Monday")+1)+1</f>
        <v>43947</v>
      </c>
      <c r="C4" s="28">
        <v>43948</v>
      </c>
      <c r="D4" s="28">
        <v>43949</v>
      </c>
      <c r="E4" s="28">
        <v>43950</v>
      </c>
      <c r="F4" s="28">
        <v>43951</v>
      </c>
      <c r="G4" s="28">
        <v>43952</v>
      </c>
      <c r="H4" s="28">
        <v>43953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DaysAndWeeks+DATE(CalendarYear,5,1)-WEEKDAY(DATE(CalendarYear,5,1),(WeekStart="Monday")+1)+8</f>
        <v>43954</v>
      </c>
      <c r="C6" s="31">
        <v>43955</v>
      </c>
      <c r="D6" s="31">
        <v>43956</v>
      </c>
      <c r="E6" s="31">
        <v>43957</v>
      </c>
      <c r="F6" s="31">
        <v>43958</v>
      </c>
      <c r="G6" s="31">
        <v>43959</v>
      </c>
      <c r="H6" s="31">
        <v>43960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DaysAndWeeks+DATE(CalendarYear,5,1)-WEEKDAY(DATE(CalendarYear,5,1),(WeekStart="Monday")+1)+15</f>
        <v>43961</v>
      </c>
      <c r="C8" s="32">
        <v>43962</v>
      </c>
      <c r="D8" s="32">
        <v>43963</v>
      </c>
      <c r="E8" s="32">
        <v>43964</v>
      </c>
      <c r="F8" s="32">
        <v>43965</v>
      </c>
      <c r="G8" s="32">
        <v>43966</v>
      </c>
      <c r="H8" s="32">
        <v>43967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DaysAndWeeks+DATE(CalendarYear,5,1)-WEEKDAY(DATE(CalendarYear,5,1),(WeekStart="Monday")+1)+22</f>
        <v>43968</v>
      </c>
      <c r="C10" s="31">
        <v>43969</v>
      </c>
      <c r="D10" s="31">
        <v>43970</v>
      </c>
      <c r="E10" s="31">
        <v>43971</v>
      </c>
      <c r="F10" s="31">
        <v>43972</v>
      </c>
      <c r="G10" s="31">
        <v>43973</v>
      </c>
      <c r="H10" s="31">
        <v>43974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DaysAndWeeks+DATE(CalendarYear,5,1)-WEEKDAY(DATE(CalendarYear,5,1),(WeekStart="Monday")+1)+29</f>
        <v>43975</v>
      </c>
      <c r="C12" s="32">
        <v>43976</v>
      </c>
      <c r="D12" s="32">
        <v>43977</v>
      </c>
      <c r="E12" s="32">
        <v>43978</v>
      </c>
      <c r="F12" s="32">
        <v>43979</v>
      </c>
      <c r="G12" s="32">
        <v>43980</v>
      </c>
      <c r="H12" s="32">
        <v>43981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DaysAndWeeks+DATE(CalendarYear,5,1)-WEEKDAY(DATE(CalendarYear,5,1),(WeekStart="Monday")+1)+36</f>
        <v>43982</v>
      </c>
      <c r="C14" s="31">
        <v>43983</v>
      </c>
      <c r="D14" s="56" t="s">
        <v>1</v>
      </c>
      <c r="E14" s="56"/>
      <c r="F14" s="56"/>
      <c r="G14" s="56"/>
      <c r="H14" s="57"/>
    </row>
    <row r="15" spans="1:9" s="18" customFormat="1" ht="56.1" customHeight="1" x14ac:dyDescent="0.3">
      <c r="A15" s="17"/>
      <c r="B15" s="29"/>
      <c r="C15" s="29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0" t="str">
        <f>"June "&amp;CalendarYear</f>
        <v>June 2020</v>
      </c>
      <c r="C2" s="60"/>
      <c r="D2" s="60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DaysAndWeeks+DATE(CalendarYear,6,1)-WEEKDAY(DATE(CalendarYear,6,1),(WeekStart="Monday")+1)+1</f>
        <v>43982</v>
      </c>
      <c r="C4" s="36">
        <v>43983</v>
      </c>
      <c r="D4" s="36">
        <v>43984</v>
      </c>
      <c r="E4" s="36">
        <v>43985</v>
      </c>
      <c r="F4" s="36">
        <v>43986</v>
      </c>
      <c r="G4" s="36">
        <v>43987</v>
      </c>
      <c r="H4" s="36">
        <v>43988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DaysAndWeeks+DATE(CalendarYear,6,1)-WEEKDAY(DATE(CalendarYear,6,1),(WeekStart="Monday")+1)+8</f>
        <v>43989</v>
      </c>
      <c r="C6" s="39">
        <v>43990</v>
      </c>
      <c r="D6" s="39">
        <v>43991</v>
      </c>
      <c r="E6" s="39">
        <v>43992</v>
      </c>
      <c r="F6" s="39">
        <v>43993</v>
      </c>
      <c r="G6" s="39">
        <v>43994</v>
      </c>
      <c r="H6" s="39">
        <v>43995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DaysAndWeeks+DATE(CalendarYear,6,1)-WEEKDAY(DATE(CalendarYear,6,1),(WeekStart="Monday")+1)+15</f>
        <v>43996</v>
      </c>
      <c r="C8" s="40">
        <v>43997</v>
      </c>
      <c r="D8" s="40">
        <v>43998</v>
      </c>
      <c r="E8" s="40">
        <v>43999</v>
      </c>
      <c r="F8" s="40">
        <v>44000</v>
      </c>
      <c r="G8" s="40">
        <v>44001</v>
      </c>
      <c r="H8" s="40">
        <v>44002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DaysAndWeeks+DATE(CalendarYear,6,1)-WEEKDAY(DATE(CalendarYear,6,1),(WeekStart="Monday")+1)+22</f>
        <v>44003</v>
      </c>
      <c r="C10" s="39">
        <v>44004</v>
      </c>
      <c r="D10" s="39">
        <v>44005</v>
      </c>
      <c r="E10" s="39">
        <v>44006</v>
      </c>
      <c r="F10" s="39">
        <v>44007</v>
      </c>
      <c r="G10" s="39">
        <v>44008</v>
      </c>
      <c r="H10" s="39">
        <v>44009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DaysAndWeeks+DATE(CalendarYear,6,1)-WEEKDAY(DATE(CalendarYear,6,1),(WeekStart="Monday")+1)+29</f>
        <v>44010</v>
      </c>
      <c r="C12" s="40">
        <v>44011</v>
      </c>
      <c r="D12" s="40">
        <v>44012</v>
      </c>
      <c r="E12" s="40">
        <v>44013</v>
      </c>
      <c r="F12" s="40">
        <v>44014</v>
      </c>
      <c r="G12" s="40">
        <v>44015</v>
      </c>
      <c r="H12" s="40">
        <v>44016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DaysAndWeeks+DATE(CalendarYear,6,1)-WEEKDAY(DATE(CalendarYear,6,1),(WeekStart="Monday")+1)+36</f>
        <v>44017</v>
      </c>
      <c r="C14" s="39">
        <v>44018</v>
      </c>
      <c r="D14" s="61" t="s">
        <v>1</v>
      </c>
      <c r="E14" s="61"/>
      <c r="F14" s="61"/>
      <c r="G14" s="61"/>
      <c r="H14" s="62"/>
    </row>
    <row r="15" spans="1:9" s="18" customFormat="1" ht="56.1" customHeight="1" x14ac:dyDescent="0.3">
      <c r="A15" s="17"/>
      <c r="B15" s="37"/>
      <c r="C15" s="37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0" t="str">
        <f>"July "&amp;CalendarYear</f>
        <v>July 2020</v>
      </c>
      <c r="C2" s="60"/>
      <c r="D2" s="60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DaysAndWeeks+DATE(CalendarYear,7,1)-WEEKDAY(DATE(CalendarYear,7,1),(WeekStart="Monday")+1)+1</f>
        <v>44010</v>
      </c>
      <c r="C4" s="36">
        <v>44011</v>
      </c>
      <c r="D4" s="36">
        <v>44012</v>
      </c>
      <c r="E4" s="36">
        <v>44013</v>
      </c>
      <c r="F4" s="36">
        <v>44014</v>
      </c>
      <c r="G4" s="36">
        <v>44015</v>
      </c>
      <c r="H4" s="36">
        <v>44016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DaysAndWeeks+DATE(CalendarYear,7,1)-WEEKDAY(DATE(CalendarYear,7,1),(WeekStart="Monday")+1)+8</f>
        <v>44017</v>
      </c>
      <c r="C6" s="39">
        <v>44018</v>
      </c>
      <c r="D6" s="39">
        <v>44019</v>
      </c>
      <c r="E6" s="39">
        <v>44020</v>
      </c>
      <c r="F6" s="39">
        <v>44021</v>
      </c>
      <c r="G6" s="39">
        <v>44022</v>
      </c>
      <c r="H6" s="39">
        <v>44023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DaysAndWeeks+DATE(CalendarYear,7,1)-WEEKDAY(DATE(CalendarYear,7,1),(WeekStart="Monday")+1)+15</f>
        <v>44024</v>
      </c>
      <c r="C8" s="40">
        <v>44025</v>
      </c>
      <c r="D8" s="40">
        <v>44026</v>
      </c>
      <c r="E8" s="40">
        <v>44027</v>
      </c>
      <c r="F8" s="40">
        <v>44028</v>
      </c>
      <c r="G8" s="40">
        <v>44029</v>
      </c>
      <c r="H8" s="40">
        <v>44030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DaysAndWeeks+DATE(CalendarYear,7,1)-WEEKDAY(DATE(CalendarYear,7,1),(WeekStart="Monday")+1)+22</f>
        <v>44031</v>
      </c>
      <c r="C10" s="39">
        <v>44032</v>
      </c>
      <c r="D10" s="39">
        <v>44033</v>
      </c>
      <c r="E10" s="39">
        <v>44034</v>
      </c>
      <c r="F10" s="39">
        <v>44035</v>
      </c>
      <c r="G10" s="39">
        <v>44036</v>
      </c>
      <c r="H10" s="39">
        <v>44037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DaysAndWeeks+DATE(CalendarYear,7,1)-WEEKDAY(DATE(CalendarYear,7,1),(WeekStart="Monday")+1)+29</f>
        <v>44038</v>
      </c>
      <c r="C12" s="40">
        <v>44039</v>
      </c>
      <c r="D12" s="40">
        <v>44040</v>
      </c>
      <c r="E12" s="40">
        <v>44041</v>
      </c>
      <c r="F12" s="40">
        <v>44042</v>
      </c>
      <c r="G12" s="40">
        <v>44043</v>
      </c>
      <c r="H12" s="40">
        <v>44044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DaysAndWeeks+DATE(CalendarYear,7,1)-WEEKDAY(DATE(CalendarYear,7,1),(WeekStart="Monday")+1)+36</f>
        <v>44045</v>
      </c>
      <c r="C14" s="39">
        <v>44046</v>
      </c>
      <c r="D14" s="61" t="s">
        <v>1</v>
      </c>
      <c r="E14" s="61"/>
      <c r="F14" s="61"/>
      <c r="G14" s="61"/>
      <c r="H14" s="62"/>
    </row>
    <row r="15" spans="1:9" s="18" customFormat="1" ht="56.1" customHeight="1" x14ac:dyDescent="0.3">
      <c r="A15" s="17"/>
      <c r="B15" s="37"/>
      <c r="C15" s="37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0" t="str">
        <f>"August "&amp;CalendarYear</f>
        <v>August 2020</v>
      </c>
      <c r="C2" s="60"/>
      <c r="D2" s="60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DaysAndWeeks+DATE(CalendarYear,8,1)-WEEKDAY(DATE(CalendarYear,8,1),(WeekStart="Monday")+1)+1</f>
        <v>44038</v>
      </c>
      <c r="C4" s="36">
        <v>44039</v>
      </c>
      <c r="D4" s="36">
        <v>44040</v>
      </c>
      <c r="E4" s="36">
        <v>44041</v>
      </c>
      <c r="F4" s="36">
        <v>44042</v>
      </c>
      <c r="G4" s="36">
        <v>44043</v>
      </c>
      <c r="H4" s="36">
        <v>44044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DaysAndWeeks+DATE(CalendarYear,8,1)-WEEKDAY(DATE(CalendarYear,8,1),(WeekStart="Monday")+1)+8</f>
        <v>44045</v>
      </c>
      <c r="C6" s="39">
        <v>44046</v>
      </c>
      <c r="D6" s="39">
        <v>44047</v>
      </c>
      <c r="E6" s="39">
        <v>44048</v>
      </c>
      <c r="F6" s="39">
        <v>44049</v>
      </c>
      <c r="G6" s="39">
        <v>44050</v>
      </c>
      <c r="H6" s="39">
        <v>44051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DaysAndWeeks+DATE(CalendarYear,8,1)-WEEKDAY(DATE(CalendarYear,8,1),(WeekStart="Monday")+1)+15</f>
        <v>44052</v>
      </c>
      <c r="C8" s="40">
        <v>44053</v>
      </c>
      <c r="D8" s="40">
        <v>44054</v>
      </c>
      <c r="E8" s="40">
        <v>44055</v>
      </c>
      <c r="F8" s="40">
        <v>44056</v>
      </c>
      <c r="G8" s="40">
        <v>44057</v>
      </c>
      <c r="H8" s="40">
        <v>44058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DaysAndWeeks+DATE(CalendarYear,8,1)-WEEKDAY(DATE(CalendarYear,8,1),(WeekStart="Monday")+1)+22</f>
        <v>44059</v>
      </c>
      <c r="C10" s="39">
        <v>44060</v>
      </c>
      <c r="D10" s="39">
        <v>44061</v>
      </c>
      <c r="E10" s="39">
        <v>44062</v>
      </c>
      <c r="F10" s="39">
        <v>44063</v>
      </c>
      <c r="G10" s="39">
        <v>44064</v>
      </c>
      <c r="H10" s="39">
        <v>44065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DaysAndWeeks+DATE(CalendarYear,8,1)-WEEKDAY(DATE(CalendarYear,8,1),(WeekStart="Monday")+1)+29</f>
        <v>44066</v>
      </c>
      <c r="C12" s="40">
        <v>44067</v>
      </c>
      <c r="D12" s="40">
        <v>44068</v>
      </c>
      <c r="E12" s="40">
        <v>44069</v>
      </c>
      <c r="F12" s="40">
        <v>44070</v>
      </c>
      <c r="G12" s="40">
        <v>44071</v>
      </c>
      <c r="H12" s="40">
        <v>44072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DaysAndWeeks+DATE(CalendarYear,8,1)-WEEKDAY(DATE(CalendarYear,8,1),(WeekStart="Monday")+1)+36</f>
        <v>44073</v>
      </c>
      <c r="C14" s="39">
        <v>44074</v>
      </c>
      <c r="D14" s="61" t="s">
        <v>1</v>
      </c>
      <c r="E14" s="61"/>
      <c r="F14" s="61"/>
      <c r="G14" s="61"/>
      <c r="H14" s="62"/>
    </row>
    <row r="15" spans="1:9" s="18" customFormat="1" ht="56.1" customHeight="1" x14ac:dyDescent="0.3">
      <c r="A15" s="17"/>
      <c r="B15" s="37"/>
      <c r="C15" s="37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5" t="str">
        <f>"September "&amp;CalendarYear</f>
        <v>September 2020</v>
      </c>
      <c r="C2" s="65"/>
      <c r="D2" s="65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DaysAndWeeks+DATE(CalendarYear,9,1)-WEEKDAY(DATE(CalendarYear,9,1),(WeekStart="Monday")+1)+1</f>
        <v>44073</v>
      </c>
      <c r="C4" s="41">
        <v>44074</v>
      </c>
      <c r="D4" s="41">
        <v>44075</v>
      </c>
      <c r="E4" s="41">
        <v>44076</v>
      </c>
      <c r="F4" s="41">
        <v>44077</v>
      </c>
      <c r="G4" s="41">
        <v>44078</v>
      </c>
      <c r="H4" s="41">
        <v>44079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DaysAndWeeks+DATE(CalendarYear,9,1)-WEEKDAY(DATE(CalendarYear,9,1),(WeekStart="Monday")+1)+8</f>
        <v>44080</v>
      </c>
      <c r="C6" s="44">
        <v>44081</v>
      </c>
      <c r="D6" s="44">
        <v>44082</v>
      </c>
      <c r="E6" s="44">
        <v>44083</v>
      </c>
      <c r="F6" s="44">
        <v>44084</v>
      </c>
      <c r="G6" s="44">
        <v>44085</v>
      </c>
      <c r="H6" s="44">
        <v>44086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DaysAndWeeks+DATE(CalendarYear,9,1)-WEEKDAY(DATE(CalendarYear,9,1),(WeekStart="Monday")+1)+15</f>
        <v>44087</v>
      </c>
      <c r="C8" s="45">
        <v>44088</v>
      </c>
      <c r="D8" s="45">
        <v>44089</v>
      </c>
      <c r="E8" s="45">
        <v>44090</v>
      </c>
      <c r="F8" s="45">
        <v>44091</v>
      </c>
      <c r="G8" s="45">
        <v>44092</v>
      </c>
      <c r="H8" s="45">
        <v>44093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DaysAndWeeks+DATE(CalendarYear,9,1)-WEEKDAY(DATE(CalendarYear,9,1),(WeekStart="Monday")+1)+22</f>
        <v>44094</v>
      </c>
      <c r="C10" s="44">
        <v>44095</v>
      </c>
      <c r="D10" s="44">
        <v>44096</v>
      </c>
      <c r="E10" s="44">
        <v>44097</v>
      </c>
      <c r="F10" s="44">
        <v>44098</v>
      </c>
      <c r="G10" s="44">
        <v>44099</v>
      </c>
      <c r="H10" s="44">
        <v>44100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DaysAndWeeks+DATE(CalendarYear,9,1)-WEEKDAY(DATE(CalendarYear,9,1),(WeekStart="Monday")+1)+29</f>
        <v>44101</v>
      </c>
      <c r="C12" s="45">
        <v>44102</v>
      </c>
      <c r="D12" s="45">
        <v>44103</v>
      </c>
      <c r="E12" s="45">
        <v>44104</v>
      </c>
      <c r="F12" s="45">
        <v>44105</v>
      </c>
      <c r="G12" s="45">
        <v>44106</v>
      </c>
      <c r="H12" s="45">
        <v>44107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DaysAndWeeks+DATE(CalendarYear,9,1)-WEEKDAY(DATE(CalendarYear,9,1),(WeekStart="Monday")+1)+36</f>
        <v>44108</v>
      </c>
      <c r="C14" s="44">
        <v>44109</v>
      </c>
      <c r="D14" s="66" t="s">
        <v>1</v>
      </c>
      <c r="E14" s="66"/>
      <c r="F14" s="66"/>
      <c r="G14" s="66"/>
      <c r="H14" s="67"/>
    </row>
    <row r="15" spans="1:9" s="18" customFormat="1" ht="56.1" customHeight="1" x14ac:dyDescent="0.3">
      <c r="A15" s="17"/>
      <c r="B15" s="42"/>
      <c r="C15" s="42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2020-02-27T20:44:54Z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